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ст.к адм.10,103" sheetId="1" r:id="rId1"/>
  </sheets>
  <definedNames/>
  <calcPr fullCalcOnLoad="1" fullPrecision="0"/>
</workbook>
</file>

<file path=xl/sharedStrings.xml><?xml version="1.0" encoding="utf-8"?>
<sst xmlns="http://schemas.openxmlformats.org/spreadsheetml/2006/main" count="79" uniqueCount="75">
  <si>
    <t>РАСЧЕТ СТОИМОСТИ</t>
  </si>
  <si>
    <t>ВЫПОЛНЕНИЯ РАБОТ ПО КОМПЛЕКСНОЙ СИСТЕМЕ БЕЗОПАСНОСТИ В ГОРОДЕ ЮГОРСКЕ</t>
  </si>
  <si>
    <t>Сметная стоимость в текущих ценах с НДС 18% - 32 770 тыс.руб.</t>
  </si>
  <si>
    <t>Составлен в ценах 2001 г.</t>
  </si>
  <si>
    <t>№ п\п</t>
  </si>
  <si>
    <t>Номера сметных расчетов (смет)</t>
  </si>
  <si>
    <t>Наименование работ и затрат</t>
  </si>
  <si>
    <t>Сметная стоимость, руб.</t>
  </si>
  <si>
    <t>Общая сметная стоимость, 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</si>
  <si>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</si>
  <si>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</si>
  <si>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</si>
  <si>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</si>
  <si>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ГЛАВА 2. ОСНОВНЫЕ ОБЪЕКТЫ СТРОИТЕЛЬСТВА</t>
  </si>
  <si>
    <t>Т-2.0706.2-КСБ.СЦВ-СМ1</t>
  </si>
  <si>
    <t>Видеонаблюдения  Телеграф</t>
  </si>
  <si>
    <t>Т-2.0706.2-КСБ.СЦВ-СМ2</t>
  </si>
  <si>
    <t>Видеонаблюдения Дворец семьи</t>
  </si>
  <si>
    <t>Т-2.0706.2-КСБ.СЦВ-СМ3</t>
  </si>
  <si>
    <t xml:space="preserve">Видеонаблюдения Сцена Городской Парк </t>
  </si>
  <si>
    <t>Т-2.0706.2-КСБ.СЦВ-СМ3.1</t>
  </si>
  <si>
    <t xml:space="preserve">Видеонаблюдения Опора (городской парк) </t>
  </si>
  <si>
    <t>Т-2.0706.2-КСБ.СЦВ-СМ3.2</t>
  </si>
  <si>
    <t>Видеонаблюдения Опора (городской парк)</t>
  </si>
  <si>
    <t>Т-2.0706.2-КСБ.СЦВ-СМ3.3</t>
  </si>
  <si>
    <t>Т-2.0706.2-КСБ.СЦВ-СМ3.4</t>
  </si>
  <si>
    <t>Видеонаблюдения Опора (больница)</t>
  </si>
  <si>
    <t>Т-2.0706-КСБ. СЦВ-СМ3.5</t>
  </si>
  <si>
    <t>Видеонаблюдения (Опора Дворец семьи)</t>
  </si>
  <si>
    <t>Т-2.0706-КСБ. СЦВ-СМ3.6</t>
  </si>
  <si>
    <t xml:space="preserve">Видеонаблюдения (Опора Детская поликлиника) </t>
  </si>
  <si>
    <t>Т-2.0706.2-КСБ.СЦВ-СМ4</t>
  </si>
  <si>
    <t>Система видеонаблюдения ГОВД</t>
  </si>
  <si>
    <t>Т-2.0706.2-КСБ.СЦВ-СМ4.1</t>
  </si>
  <si>
    <t>Видеонаблюдения Опора (скорая помощь)</t>
  </si>
  <si>
    <t>Т-2.0706.2-КСБ.СЦВ-СМ4.2</t>
  </si>
  <si>
    <t>Видеонаблюдения Прокуратура(Югорск ТВ)</t>
  </si>
  <si>
    <t>Т-2.0706.2-КСБ.СЦВ-СМ4.3</t>
  </si>
  <si>
    <t xml:space="preserve">Видеонаблюдения Гаражные боксы ГОВД </t>
  </si>
  <si>
    <t>Т-2.0706.2-КСБ. СЦВ-СМ5</t>
  </si>
  <si>
    <t xml:space="preserve">Видеонаблюдения эстакада (Югорск-2) </t>
  </si>
  <si>
    <t>Т-2.07.06.2-КСБ-СМ8</t>
  </si>
  <si>
    <t xml:space="preserve">Видеонаблюдения Югорскгазтелеком </t>
  </si>
  <si>
    <t>Т-2.0706.2-КСБ.ЕЦМ</t>
  </si>
  <si>
    <t>ЕЦМ Т-2.0706.2-КСБ-ЕЦМ</t>
  </si>
  <si>
    <t>Т-2.0706.2-КСБ.МЛС1</t>
  </si>
  <si>
    <t>Магистральные линии связи Т-2.0706.2-КСБ.МЛС 1-й этап</t>
  </si>
  <si>
    <t>Т-2.0706.2-КСБ.КМД</t>
  </si>
  <si>
    <t>Архитектурно-строительные решения СМ1 Транспортная развязка в городе Югорске</t>
  </si>
  <si>
    <t>Архитектурно-строительные решения СМ2 Кольцевая на поселок Агириш</t>
  </si>
  <si>
    <t>ИТОГО ПО ГЛАВЕ 2</t>
  </si>
  <si>
    <t>ГЛАВА 8.ВРЕМЕННЫЕ ЗДАНИЯ И СООРУЖЕНИЯ</t>
  </si>
  <si>
    <t>ГСН-81-05-01-2001 п.5.3.3</t>
  </si>
  <si>
    <t>Временные здания и сооружения -2.4%</t>
  </si>
  <si>
    <t>ИТОГО ПО ГЛАВЕ 8</t>
  </si>
  <si>
    <t>ИТОГО ПО ГЛАВАМ 1-8</t>
  </si>
  <si>
    <t>ГЛАВА 9. ПРОЧИЕ РАБОТЫ И ЗАТРАТЫ</t>
  </si>
  <si>
    <t>Расчет</t>
  </si>
  <si>
    <t>Затраты на контрольно-исполнительную съемку объекта 134655.60/3.438951</t>
  </si>
  <si>
    <t>Затраты на техническую инвентаризацию объекта 117963.36/3.438951</t>
  </si>
  <si>
    <t>ИТОГО ПО ГЛАВЕ 9</t>
  </si>
  <si>
    <t>ИТОГО ПО ГЛАВАМ 1-9</t>
  </si>
  <si>
    <t>ИНДЕКС ПЕРЕВОДА В ТЕКУЩИЕ ЦЕНЫ Ксмр=3.97 Кобруд=2.79 Кпроч=3.438951</t>
  </si>
  <si>
    <t>РЕЗЕРВ СРЕДСТВ НА НЕПРЕДВИДЕННЫЕ РАБОТЫ И ЗАТРАТЫ 2%</t>
  </si>
  <si>
    <t>ИТОГО С НЕПРЕДВИДЕННЫМИ ЗАТРАТАМИ</t>
  </si>
  <si>
    <t>НАЛОГИ И ОБЯЗАТЕЛЬНЫЕ ПЛАТЕЖИ</t>
  </si>
  <si>
    <t xml:space="preserve">СРЕДСТВА НА ПОКРЫТИЕ ЗАТРАТ ПО УПЛАТЕ НДС - 18% </t>
  </si>
  <si>
    <t>ВСЕГО ПО РАСЧЕТУ С НДС 18%</t>
  </si>
  <si>
    <r>
      <t xml:space="preserve">  </t>
    </r>
    <r>
      <rPr>
        <i/>
        <sz val="10"/>
        <rFont val="Times New Roman"/>
        <family val="1"/>
      </rPr>
      <t xml:space="preserve">       Составил: инженер ОПС ДЖК и СК                 ______________________             П.С.Нимой</t>
    </r>
  </si>
  <si>
    <t xml:space="preserve">      Проверил: заместитель начальника ОПС ДЖК и СК      ____________________ Е. В. Тарутина</t>
  </si>
  <si>
    <t>ЧАСТЬ IV. Обоснование формирования (начальной) максимальной) цены контракта</t>
  </si>
  <si>
    <t>Ссылки на нормативные акты:</t>
  </si>
  <si>
    <t>Сметная стоимость определяется на основании следующих нормативных актов:</t>
  </si>
  <si>
    <t>МДС-81.33.2004; МДС-81.25.2004</t>
  </si>
  <si>
    <t>Приказ Региональной службы по тарифам ХМАО-Югры от 03.07.2012 №60 (приложение 1) Общеотраслевое строительство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</si>
</sst>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0.000"/>
    <numFmt numFmtId="165" formatCode="0;[Red]0"/>
    <numFmt numFmtId="166" formatCode="0.00;[Red]0.00"/>
  </numFmts>
  <fonts count="5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2" fontId="1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49" fontId="16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166" fontId="16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7" fillId="0" borderId="0" xfId="0" applyNumberFormat="1" applyFont="1" applyBorder="1" applyAlignment="1">
      <alignment horizontal="center" vertical="top" wrapText="1"/>
    </xf>
    <xf numFmtId="165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8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164" fontId="0" fillId="0" borderId="0" xfId="0" applyNumberFormat="1" applyBorder="1" applyAlignment="1">
      <alignment vertical="top"/>
    </xf>
    <xf numFmtId="0" fontId="16" fillId="0" borderId="0" xfId="0" applyFont="1" applyBorder="1" applyAlignment="1">
      <alignment/>
    </xf>
    <xf numFmtId="164" fontId="16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A19">
      <selection activeCell="D91" sqref="D91"/>
    </sheetView>
  </sheetViews>
  <sheetFormatPr defaultColWidth="9.00390625" defaultRowHeight="12.75"/>
  <cols>
    <col min="1" max="1" width="5.00390625" style="0" customWidth="1"/>
    <col min="2" max="2" width="5.75390625" style="0" customWidth="1"/>
    <col min="3" max="3" width="15.875" style="0" customWidth="1"/>
    <col min="4" max="4" width="48.25390625" style="0" customWidth="1"/>
    <col min="5" max="5" width="15.375" style="0" customWidth="1"/>
    <col min="6" max="9" width="13.25390625" style="0" customWidth="1"/>
    <col min="10" max="10" width="16.125" style="0" customWidth="1"/>
    <col min="11" max="11" width="15.375" style="0" customWidth="1"/>
    <col min="12" max="12" width="13.25390625" style="0" customWidth="1"/>
    <col min="13" max="13" width="12.75390625" style="0" customWidth="1"/>
    <col min="15" max="15" width="12.875" style="0" customWidth="1"/>
  </cols>
  <sheetData>
    <row r="1" spans="1:9" ht="12.75">
      <c r="A1" s="59" t="s">
        <v>70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60" t="s">
        <v>71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60" t="s">
        <v>72</v>
      </c>
      <c r="B3" s="60"/>
      <c r="C3" s="60"/>
      <c r="D3" s="60"/>
      <c r="E3" s="60"/>
      <c r="F3" s="60"/>
      <c r="G3" s="60"/>
      <c r="H3" s="60"/>
      <c r="I3" s="60"/>
    </row>
    <row r="4" spans="1:9" ht="12.75">
      <c r="A4" s="60" t="s">
        <v>73</v>
      </c>
      <c r="B4" s="60"/>
      <c r="C4" s="60"/>
      <c r="D4" s="60"/>
      <c r="E4" s="60"/>
      <c r="F4" s="60"/>
      <c r="G4" s="60"/>
      <c r="H4" s="60"/>
      <c r="I4" s="60"/>
    </row>
    <row r="5" spans="1:9" ht="12.75">
      <c r="A5" s="60" t="s">
        <v>74</v>
      </c>
      <c r="B5" s="60"/>
      <c r="C5" s="60"/>
      <c r="D5" s="60"/>
      <c r="E5" s="60"/>
      <c r="F5" s="60"/>
      <c r="G5" s="60"/>
      <c r="H5" s="60"/>
      <c r="I5" s="60"/>
    </row>
    <row r="6" spans="1:9" ht="12.75">
      <c r="A6" s="60" t="s">
        <v>52</v>
      </c>
      <c r="B6" s="60"/>
      <c r="C6" s="60"/>
      <c r="D6" s="60"/>
      <c r="E6" s="60"/>
      <c r="F6" s="60"/>
      <c r="G6" s="60"/>
      <c r="H6" s="60"/>
      <c r="I6" s="60"/>
    </row>
    <row r="7" spans="1:9" ht="15.75">
      <c r="A7" s="1"/>
      <c r="B7" s="66" t="s">
        <v>0</v>
      </c>
      <c r="C7" s="66"/>
      <c r="D7" s="66"/>
      <c r="E7" s="66"/>
      <c r="F7" s="66"/>
      <c r="G7" s="66"/>
      <c r="H7" s="66"/>
      <c r="I7" s="66"/>
    </row>
    <row r="8" spans="1:9" ht="15.75" customHeight="1">
      <c r="A8" s="2"/>
      <c r="B8" s="67" t="s">
        <v>1</v>
      </c>
      <c r="C8" s="67"/>
      <c r="D8" s="67"/>
      <c r="E8" s="67"/>
      <c r="F8" s="67"/>
      <c r="G8" s="67"/>
      <c r="H8" s="67"/>
      <c r="I8" s="67"/>
    </row>
    <row r="9" spans="1:9" ht="12.75">
      <c r="A9" s="3"/>
      <c r="B9" s="68" t="s">
        <v>2</v>
      </c>
      <c r="C9" s="68"/>
      <c r="D9" s="68"/>
      <c r="E9" s="68"/>
      <c r="F9" s="3"/>
      <c r="G9" s="4"/>
      <c r="H9" s="3"/>
      <c r="I9" s="3"/>
    </row>
    <row r="10" spans="1:9" ht="18" customHeight="1">
      <c r="A10" s="3"/>
      <c r="B10" s="69" t="s">
        <v>3</v>
      </c>
      <c r="C10" s="69"/>
      <c r="D10" s="69"/>
      <c r="E10" s="6"/>
      <c r="F10" s="4"/>
      <c r="G10" s="4"/>
      <c r="H10" s="4"/>
      <c r="I10" s="4"/>
    </row>
    <row r="11" spans="1:9" ht="12.75">
      <c r="A11" s="3"/>
      <c r="B11" s="5"/>
      <c r="C11" s="5"/>
      <c r="D11" s="5"/>
      <c r="E11" s="6"/>
      <c r="F11" s="4"/>
      <c r="G11" s="4"/>
      <c r="H11" s="4"/>
      <c r="I11" s="4"/>
    </row>
    <row r="12" spans="1:9" ht="13.5" customHeight="1">
      <c r="A12" s="3"/>
      <c r="B12" s="70" t="s">
        <v>4</v>
      </c>
      <c r="C12" s="70" t="s">
        <v>5</v>
      </c>
      <c r="D12" s="70" t="s">
        <v>6</v>
      </c>
      <c r="E12" s="71" t="s">
        <v>7</v>
      </c>
      <c r="F12" s="71"/>
      <c r="G12" s="71"/>
      <c r="H12" s="71"/>
      <c r="I12" s="71" t="s">
        <v>8</v>
      </c>
    </row>
    <row r="13" spans="1:9" ht="36">
      <c r="A13" s="3"/>
      <c r="B13" s="70"/>
      <c r="C13" s="70"/>
      <c r="D13" s="70"/>
      <c r="E13" s="7" t="s">
        <v>9</v>
      </c>
      <c r="F13" s="7" t="s">
        <v>10</v>
      </c>
      <c r="G13" s="7" t="s">
        <v>11</v>
      </c>
      <c r="H13" s="7" t="s">
        <v>12</v>
      </c>
      <c r="I13" s="71"/>
    </row>
    <row r="14" spans="1:9" ht="12.75">
      <c r="A14" s="3"/>
      <c r="B14" s="8">
        <v>1</v>
      </c>
      <c r="C14" s="8">
        <v>2</v>
      </c>
      <c r="D14" s="8">
        <v>3</v>
      </c>
      <c r="E14" s="8">
        <v>4</v>
      </c>
      <c r="F14" s="8">
        <v>5</v>
      </c>
      <c r="G14" s="8">
        <v>6</v>
      </c>
      <c r="H14" s="8">
        <v>7</v>
      </c>
      <c r="I14" s="8">
        <v>8</v>
      </c>
    </row>
    <row r="15" spans="1:9" ht="15" customHeight="1">
      <c r="A15" s="3"/>
      <c r="B15" s="64" t="s">
        <v>13</v>
      </c>
      <c r="C15" s="64"/>
      <c r="D15" s="64"/>
      <c r="E15" s="64"/>
      <c r="F15" s="64"/>
      <c r="G15" s="64"/>
      <c r="H15" s="64"/>
      <c r="I15" s="64"/>
    </row>
    <row r="16" spans="1:9" ht="25.5">
      <c r="A16" s="3"/>
      <c r="B16" s="9">
        <v>1</v>
      </c>
      <c r="C16" s="10" t="s">
        <v>14</v>
      </c>
      <c r="D16" s="11" t="s">
        <v>15</v>
      </c>
      <c r="E16" s="12">
        <v>6715.71</v>
      </c>
      <c r="F16" s="12">
        <v>77352.35</v>
      </c>
      <c r="G16" s="12">
        <v>236106.69</v>
      </c>
      <c r="H16" s="12">
        <v>3502.62</v>
      </c>
      <c r="I16" s="12">
        <f aca="true" t="shared" si="0" ref="I16:I27">SUM(E16:H16)</f>
        <v>323677.37</v>
      </c>
    </row>
    <row r="17" spans="1:9" ht="25.5">
      <c r="A17" s="3"/>
      <c r="B17" s="9">
        <v>2</v>
      </c>
      <c r="C17" s="10" t="s">
        <v>16</v>
      </c>
      <c r="D17" s="11" t="s">
        <v>17</v>
      </c>
      <c r="E17" s="12">
        <v>4718.94</v>
      </c>
      <c r="F17" s="12">
        <v>45602.55</v>
      </c>
      <c r="G17" s="12">
        <v>149771.02</v>
      </c>
      <c r="H17" s="12">
        <v>2467.21</v>
      </c>
      <c r="I17" s="12">
        <f t="shared" si="0"/>
        <v>202559.72</v>
      </c>
    </row>
    <row r="18" spans="1:9" ht="25.5">
      <c r="A18" s="3"/>
      <c r="B18" s="9">
        <v>3</v>
      </c>
      <c r="C18" s="10" t="s">
        <v>18</v>
      </c>
      <c r="D18" s="11" t="s">
        <v>19</v>
      </c>
      <c r="E18" s="12">
        <v>1886.74</v>
      </c>
      <c r="F18" s="12">
        <v>35276.33</v>
      </c>
      <c r="G18" s="12">
        <v>172603.22</v>
      </c>
      <c r="H18" s="12">
        <v>1854.59</v>
      </c>
      <c r="I18" s="12">
        <f t="shared" si="0"/>
        <v>211620.88</v>
      </c>
    </row>
    <row r="19" spans="1:9" ht="25.5">
      <c r="A19" s="3"/>
      <c r="B19" s="9">
        <v>4</v>
      </c>
      <c r="C19" s="10" t="s">
        <v>20</v>
      </c>
      <c r="D19" s="11" t="s">
        <v>21</v>
      </c>
      <c r="E19" s="12">
        <v>17216.63</v>
      </c>
      <c r="F19" s="12">
        <v>29774.88</v>
      </c>
      <c r="G19" s="12">
        <v>76713.08</v>
      </c>
      <c r="H19" s="12">
        <v>1854.59</v>
      </c>
      <c r="I19" s="12">
        <f t="shared" si="0"/>
        <v>125559.18</v>
      </c>
    </row>
    <row r="20" spans="1:9" ht="25.5">
      <c r="A20" s="3"/>
      <c r="B20" s="9">
        <v>5</v>
      </c>
      <c r="C20" s="10" t="s">
        <v>22</v>
      </c>
      <c r="D20" s="11" t="s">
        <v>23</v>
      </c>
      <c r="E20" s="12">
        <v>22974.4</v>
      </c>
      <c r="F20" s="12">
        <v>29998.78</v>
      </c>
      <c r="G20" s="12">
        <v>76505.75</v>
      </c>
      <c r="H20" s="12">
        <v>1854.59</v>
      </c>
      <c r="I20" s="12">
        <f t="shared" si="0"/>
        <v>131333.52</v>
      </c>
    </row>
    <row r="21" spans="1:9" ht="25.5">
      <c r="A21" s="3"/>
      <c r="B21" s="9">
        <v>6</v>
      </c>
      <c r="C21" s="10" t="s">
        <v>24</v>
      </c>
      <c r="D21" s="11" t="s">
        <v>23</v>
      </c>
      <c r="E21" s="12">
        <v>16085.2</v>
      </c>
      <c r="F21" s="12">
        <v>29686.8</v>
      </c>
      <c r="G21" s="12">
        <v>76713.08</v>
      </c>
      <c r="H21" s="12">
        <v>1854.59</v>
      </c>
      <c r="I21" s="12">
        <f t="shared" si="0"/>
        <v>124339.67</v>
      </c>
    </row>
    <row r="22" spans="1:9" ht="25.5">
      <c r="A22" s="3"/>
      <c r="B22" s="9">
        <v>7</v>
      </c>
      <c r="C22" s="10" t="s">
        <v>25</v>
      </c>
      <c r="D22" s="11" t="s">
        <v>26</v>
      </c>
      <c r="E22" s="12">
        <v>14835.14</v>
      </c>
      <c r="F22" s="12">
        <v>26490.08</v>
      </c>
      <c r="G22" s="12">
        <v>77463.42</v>
      </c>
      <c r="H22" s="12">
        <v>1854.59</v>
      </c>
      <c r="I22" s="12">
        <f t="shared" si="0"/>
        <v>120643.23</v>
      </c>
    </row>
    <row r="23" spans="1:9" ht="25.5">
      <c r="A23" s="3"/>
      <c r="B23" s="9">
        <v>8</v>
      </c>
      <c r="C23" s="10" t="s">
        <v>27</v>
      </c>
      <c r="D23" s="11" t="s">
        <v>28</v>
      </c>
      <c r="E23" s="12">
        <v>31105.33</v>
      </c>
      <c r="F23" s="12">
        <v>36960.61</v>
      </c>
      <c r="G23" s="12">
        <v>77463.42</v>
      </c>
      <c r="H23" s="12">
        <v>2315</v>
      </c>
      <c r="I23" s="12">
        <f t="shared" si="0"/>
        <v>147844.36</v>
      </c>
    </row>
    <row r="24" spans="1:9" ht="25.5">
      <c r="A24" s="3"/>
      <c r="B24" s="9">
        <v>9</v>
      </c>
      <c r="C24" s="10" t="s">
        <v>29</v>
      </c>
      <c r="D24" s="11" t="s">
        <v>30</v>
      </c>
      <c r="E24" s="12">
        <v>18836.81</v>
      </c>
      <c r="F24" s="12">
        <v>36484.12</v>
      </c>
      <c r="G24" s="12">
        <v>76258.93</v>
      </c>
      <c r="H24" s="12">
        <v>2315</v>
      </c>
      <c r="I24" s="12">
        <f t="shared" si="0"/>
        <v>133894.86</v>
      </c>
    </row>
    <row r="25" spans="1:9" ht="25.5">
      <c r="A25" s="3"/>
      <c r="B25" s="9">
        <v>10</v>
      </c>
      <c r="C25" s="10" t="s">
        <v>31</v>
      </c>
      <c r="D25" s="11" t="s">
        <v>32</v>
      </c>
      <c r="E25" s="12">
        <v>5223.69</v>
      </c>
      <c r="F25" s="12">
        <v>61221.98</v>
      </c>
      <c r="G25" s="12">
        <v>311201.47</v>
      </c>
      <c r="H25" s="12">
        <v>6098.52</v>
      </c>
      <c r="I25" s="12">
        <f t="shared" si="0"/>
        <v>383745.66</v>
      </c>
    </row>
    <row r="26" spans="1:9" ht="27" customHeight="1">
      <c r="A26" s="3"/>
      <c r="B26" s="9">
        <v>11</v>
      </c>
      <c r="C26" s="10" t="s">
        <v>33</v>
      </c>
      <c r="D26" s="11" t="s">
        <v>34</v>
      </c>
      <c r="E26" s="12">
        <v>4809.41</v>
      </c>
      <c r="F26" s="12">
        <v>21049.46</v>
      </c>
      <c r="G26" s="12">
        <v>76449.64</v>
      </c>
      <c r="H26" s="12">
        <v>1854.59</v>
      </c>
      <c r="I26" s="12">
        <f t="shared" si="0"/>
        <v>104163.1</v>
      </c>
    </row>
    <row r="27" spans="1:9" ht="25.5">
      <c r="A27" s="3"/>
      <c r="B27" s="9">
        <v>12</v>
      </c>
      <c r="C27" s="10" t="s">
        <v>35</v>
      </c>
      <c r="D27" s="11" t="s">
        <v>36</v>
      </c>
      <c r="E27" s="12">
        <v>16311.63</v>
      </c>
      <c r="F27" s="12">
        <v>27704.36</v>
      </c>
      <c r="G27" s="12">
        <v>76712.92</v>
      </c>
      <c r="H27" s="12">
        <v>1854.59</v>
      </c>
      <c r="I27" s="12">
        <f t="shared" si="0"/>
        <v>122583.5</v>
      </c>
    </row>
    <row r="28" spans="1:9" ht="30" customHeight="1">
      <c r="A28" s="3"/>
      <c r="B28" s="9">
        <v>13</v>
      </c>
      <c r="C28" s="10" t="s">
        <v>37</v>
      </c>
      <c r="D28" s="11" t="s">
        <v>38</v>
      </c>
      <c r="E28" s="13">
        <v>3758.84</v>
      </c>
      <c r="F28" s="13">
        <v>28180.09</v>
      </c>
      <c r="G28" s="13">
        <v>53832.57</v>
      </c>
      <c r="H28" s="13">
        <v>2117.14</v>
      </c>
      <c r="I28" s="13">
        <f aca="true" t="shared" si="1" ref="I28:I34">SUM(E28:H28)</f>
        <v>87888.64</v>
      </c>
    </row>
    <row r="29" spans="1:9" ht="25.5">
      <c r="A29" s="3"/>
      <c r="B29" s="9">
        <v>14</v>
      </c>
      <c r="C29" s="10" t="s">
        <v>39</v>
      </c>
      <c r="D29" s="11" t="s">
        <v>40</v>
      </c>
      <c r="E29" s="13">
        <v>70545.93</v>
      </c>
      <c r="F29" s="13">
        <v>149658.44</v>
      </c>
      <c r="G29" s="13">
        <v>350551.01</v>
      </c>
      <c r="H29" s="13">
        <v>4648.37</v>
      </c>
      <c r="I29" s="13">
        <f t="shared" si="1"/>
        <v>575403.75</v>
      </c>
    </row>
    <row r="30" spans="1:9" ht="30" customHeight="1">
      <c r="A30" s="3"/>
      <c r="B30" s="9">
        <v>15</v>
      </c>
      <c r="C30" s="10" t="s">
        <v>41</v>
      </c>
      <c r="D30" s="11" t="s">
        <v>42</v>
      </c>
      <c r="E30" s="13">
        <v>2751.78</v>
      </c>
      <c r="F30" s="13">
        <v>28649.26</v>
      </c>
      <c r="G30" s="13">
        <v>87047.81</v>
      </c>
      <c r="H30" s="13">
        <v>1854.59</v>
      </c>
      <c r="I30" s="13">
        <f t="shared" si="1"/>
        <v>120303.44</v>
      </c>
    </row>
    <row r="31" spans="1:9" ht="33" customHeight="1">
      <c r="A31" s="3"/>
      <c r="B31" s="9">
        <v>16</v>
      </c>
      <c r="C31" s="10" t="s">
        <v>43</v>
      </c>
      <c r="D31" s="11" t="s">
        <v>44</v>
      </c>
      <c r="E31" s="13">
        <v>18391.6</v>
      </c>
      <c r="F31" s="13">
        <v>377478.79</v>
      </c>
      <c r="G31" s="13">
        <v>4644902.16</v>
      </c>
      <c r="H31" s="13">
        <v>21287.55</v>
      </c>
      <c r="I31" s="13">
        <f t="shared" si="1"/>
        <v>5062060.1</v>
      </c>
    </row>
    <row r="32" spans="1:9" ht="25.5">
      <c r="A32" s="3"/>
      <c r="B32" s="9">
        <v>17</v>
      </c>
      <c r="C32" s="10" t="s">
        <v>45</v>
      </c>
      <c r="D32" s="11" t="s">
        <v>46</v>
      </c>
      <c r="E32" s="13">
        <v>56583.05</v>
      </c>
      <c r="F32" s="13">
        <v>457763.35</v>
      </c>
      <c r="G32" s="13">
        <v>49189.83</v>
      </c>
      <c r="H32" s="14"/>
      <c r="I32" s="13">
        <f t="shared" si="1"/>
        <v>563536.23</v>
      </c>
    </row>
    <row r="33" spans="1:9" ht="25.5">
      <c r="A33" s="3"/>
      <c r="B33" s="9">
        <v>18</v>
      </c>
      <c r="C33" s="10" t="s">
        <v>47</v>
      </c>
      <c r="D33" s="11" t="s">
        <v>48</v>
      </c>
      <c r="E33" s="13">
        <v>145811.98</v>
      </c>
      <c r="F33" s="13"/>
      <c r="G33" s="13"/>
      <c r="H33" s="14"/>
      <c r="I33" s="13">
        <f t="shared" si="1"/>
        <v>145811.98</v>
      </c>
    </row>
    <row r="34" spans="1:9" ht="25.5">
      <c r="A34" s="3"/>
      <c r="B34" s="9">
        <v>19</v>
      </c>
      <c r="C34" s="10" t="s">
        <v>47</v>
      </c>
      <c r="D34" s="11" t="s">
        <v>49</v>
      </c>
      <c r="E34" s="13">
        <v>24556.73</v>
      </c>
      <c r="F34" s="13"/>
      <c r="G34" s="13">
        <v>36568.77</v>
      </c>
      <c r="H34" s="14"/>
      <c r="I34" s="13">
        <f t="shared" si="1"/>
        <v>61125.5</v>
      </c>
    </row>
    <row r="35" spans="1:9" ht="12.75">
      <c r="A35" s="3"/>
      <c r="B35" s="61" t="s">
        <v>50</v>
      </c>
      <c r="C35" s="61"/>
      <c r="D35" s="61"/>
      <c r="E35" s="13">
        <f>E16+E17+E18+E19+E20+E21+E22+E23+E24+E25+E26+E27+E28+E29+E30+E31+E32+E33+E34</f>
        <v>483119.54</v>
      </c>
      <c r="F35" s="13">
        <f>F16+F17+F18+F19+F20+F21+F22+F23+F24+F25+F26+F27+F28+F29+F30+F31+F32+F33+F34</f>
        <v>1499332.23</v>
      </c>
      <c r="G35" s="13">
        <f>G16+G17+G18+G19+G20+G21+G22+G23+G24+G25+G26+G27+G28+G29+G30+G31+G32+G33+G34</f>
        <v>6706054.79</v>
      </c>
      <c r="H35" s="13">
        <f>H16+H17+H18+H19+H20+H21+H22+H23+H24+H25+H26+H27+H28+H29+H30+H31+H32+H33+H34</f>
        <v>59588.13</v>
      </c>
      <c r="I35" s="13">
        <f>I16+I17+I18+I19+I20+I21+I22+I23+I24+I25+I26+I27+I28+I29+I30+I31+I32+I33+I34</f>
        <v>8748094.69</v>
      </c>
    </row>
    <row r="36" spans="1:9" ht="12.75">
      <c r="A36" s="3"/>
      <c r="B36" s="64" t="s">
        <v>51</v>
      </c>
      <c r="C36" s="64"/>
      <c r="D36" s="64"/>
      <c r="E36" s="64"/>
      <c r="F36" s="64"/>
      <c r="G36" s="64"/>
      <c r="H36" s="64"/>
      <c r="I36" s="64"/>
    </row>
    <row r="37" spans="1:9" ht="25.5">
      <c r="A37" s="3"/>
      <c r="B37" s="9">
        <v>21</v>
      </c>
      <c r="C37" s="15" t="s">
        <v>52</v>
      </c>
      <c r="D37" s="16" t="s">
        <v>53</v>
      </c>
      <c r="E37" s="13">
        <f>0.024*E35</f>
        <v>11594.87</v>
      </c>
      <c r="F37" s="13">
        <f>0.024*F35</f>
        <v>35983.97</v>
      </c>
      <c r="G37" s="13"/>
      <c r="H37" s="14"/>
      <c r="I37" s="13">
        <f>SUM(E37:H37)</f>
        <v>47578.84</v>
      </c>
    </row>
    <row r="38" spans="1:9" ht="12.75">
      <c r="A38" s="3"/>
      <c r="B38" s="61" t="s">
        <v>54</v>
      </c>
      <c r="C38" s="61"/>
      <c r="D38" s="61"/>
      <c r="E38" s="13">
        <f>E37</f>
        <v>11594.87</v>
      </c>
      <c r="F38" s="13">
        <f>F37</f>
        <v>35983.97</v>
      </c>
      <c r="G38" s="13"/>
      <c r="H38" s="13"/>
      <c r="I38" s="13">
        <f>SUM(E38:H38)</f>
        <v>47578.84</v>
      </c>
    </row>
    <row r="39" spans="1:9" ht="12.75">
      <c r="A39" s="17"/>
      <c r="B39" s="64" t="s">
        <v>55</v>
      </c>
      <c r="C39" s="64"/>
      <c r="D39" s="64"/>
      <c r="E39" s="18">
        <f>E35+E38</f>
        <v>494714.41</v>
      </c>
      <c r="F39" s="18">
        <f>F35+F38</f>
        <v>1535316.2</v>
      </c>
      <c r="G39" s="18">
        <f>G38+G35</f>
        <v>6706054.79</v>
      </c>
      <c r="H39" s="18">
        <f>H38+H35</f>
        <v>59588.13</v>
      </c>
      <c r="I39" s="18">
        <f>SUM(E39:H39)</f>
        <v>8795673.53</v>
      </c>
    </row>
    <row r="40" spans="1:9" ht="12.75">
      <c r="A40" s="17"/>
      <c r="B40" s="64" t="s">
        <v>56</v>
      </c>
      <c r="C40" s="64"/>
      <c r="D40" s="64"/>
      <c r="E40" s="64"/>
      <c r="F40" s="64"/>
      <c r="G40" s="64"/>
      <c r="H40" s="64"/>
      <c r="I40" s="64"/>
    </row>
    <row r="41" spans="1:9" ht="25.5">
      <c r="A41" s="17"/>
      <c r="B41" s="19">
        <v>22</v>
      </c>
      <c r="C41" s="19" t="s">
        <v>57</v>
      </c>
      <c r="D41" s="20" t="s">
        <v>58</v>
      </c>
      <c r="E41" s="18"/>
      <c r="F41" s="18"/>
      <c r="G41" s="18"/>
      <c r="H41" s="18">
        <f>134655.6/3.438951</f>
        <v>39156.01</v>
      </c>
      <c r="I41" s="18">
        <f>134655.6/3.438951</f>
        <v>39156.01</v>
      </c>
    </row>
    <row r="42" spans="1:9" ht="25.5">
      <c r="A42" s="17"/>
      <c r="B42" s="19">
        <v>23</v>
      </c>
      <c r="C42" s="19" t="s">
        <v>57</v>
      </c>
      <c r="D42" s="20" t="s">
        <v>59</v>
      </c>
      <c r="E42" s="18"/>
      <c r="F42" s="18"/>
      <c r="G42" s="18"/>
      <c r="H42" s="18">
        <f>117963.36/3.438951</f>
        <v>34302.13</v>
      </c>
      <c r="I42" s="18">
        <f>117963.36/3.438951</f>
        <v>34302.13</v>
      </c>
    </row>
    <row r="43" spans="1:9" ht="12.75">
      <c r="A43" s="17"/>
      <c r="B43" s="61" t="s">
        <v>60</v>
      </c>
      <c r="C43" s="61"/>
      <c r="D43" s="61"/>
      <c r="E43" s="18"/>
      <c r="F43" s="18"/>
      <c r="G43" s="18"/>
      <c r="H43" s="18">
        <f>SUM(H41:H42)</f>
        <v>73458.14</v>
      </c>
      <c r="I43" s="18">
        <f>SUM(I41:I42)</f>
        <v>73458.14</v>
      </c>
    </row>
    <row r="44" spans="1:9" ht="12.75">
      <c r="A44" s="17"/>
      <c r="B44" s="64" t="s">
        <v>61</v>
      </c>
      <c r="C44" s="64"/>
      <c r="D44" s="64"/>
      <c r="E44" s="18">
        <f>E39</f>
        <v>494714.41</v>
      </c>
      <c r="F44" s="18">
        <f>F39</f>
        <v>1535316.2</v>
      </c>
      <c r="G44" s="18">
        <f>G39</f>
        <v>6706054.79</v>
      </c>
      <c r="H44" s="18">
        <f>H39+H43</f>
        <v>133046.27</v>
      </c>
      <c r="I44" s="18">
        <f>SUM(E44:H44)</f>
        <v>8869131.67</v>
      </c>
    </row>
    <row r="45" spans="1:9" ht="12.75">
      <c r="A45" s="17"/>
      <c r="B45" s="61" t="s">
        <v>62</v>
      </c>
      <c r="C45" s="61"/>
      <c r="D45" s="61"/>
      <c r="E45" s="18">
        <f>3.97*E44</f>
        <v>1964016.21</v>
      </c>
      <c r="F45" s="18">
        <f>3.97*F44</f>
        <v>6095205.31</v>
      </c>
      <c r="G45" s="18">
        <f>2.79*G44</f>
        <v>18709892.86</v>
      </c>
      <c r="H45" s="18">
        <f>H44*3.438951</f>
        <v>457539.6</v>
      </c>
      <c r="I45" s="18">
        <f>SUM(E45:H45)</f>
        <v>27226653.98</v>
      </c>
    </row>
    <row r="46" spans="1:9" ht="12.75">
      <c r="A46" s="17"/>
      <c r="B46" s="65" t="s">
        <v>63</v>
      </c>
      <c r="C46" s="65"/>
      <c r="D46" s="65"/>
      <c r="E46" s="18">
        <f>0.02*E45</f>
        <v>39280.32</v>
      </c>
      <c r="F46" s="18">
        <f>0.02*F45</f>
        <v>121904.11</v>
      </c>
      <c r="G46" s="18">
        <f>0.02*G45</f>
        <v>374197.86</v>
      </c>
      <c r="H46" s="18">
        <f>0.02*H45</f>
        <v>9150.79</v>
      </c>
      <c r="I46" s="18">
        <f>SUM(E46:H46)</f>
        <v>544533.08</v>
      </c>
    </row>
    <row r="47" spans="1:9" ht="12.75">
      <c r="A47" s="17"/>
      <c r="B47" s="65" t="s">
        <v>64</v>
      </c>
      <c r="C47" s="65"/>
      <c r="D47" s="65"/>
      <c r="E47" s="18">
        <f>E46+E45</f>
        <v>2003296.53</v>
      </c>
      <c r="F47" s="18">
        <f>F46+F45</f>
        <v>6217109.42</v>
      </c>
      <c r="G47" s="18">
        <f>G46+G45</f>
        <v>19084090.72</v>
      </c>
      <c r="H47" s="18">
        <f>H46+H45</f>
        <v>466690.39</v>
      </c>
      <c r="I47" s="18">
        <f>SUM(E47:H47)</f>
        <v>27771187.06</v>
      </c>
    </row>
    <row r="48" spans="1:9" ht="12.75">
      <c r="A48" s="17"/>
      <c r="B48" s="61" t="s">
        <v>65</v>
      </c>
      <c r="C48" s="61"/>
      <c r="D48" s="61"/>
      <c r="E48" s="61"/>
      <c r="F48" s="61"/>
      <c r="G48" s="61"/>
      <c r="H48" s="61"/>
      <c r="I48" s="61"/>
    </row>
    <row r="49" spans="1:9" ht="12.75">
      <c r="A49" s="17"/>
      <c r="B49" s="65" t="s">
        <v>66</v>
      </c>
      <c r="C49" s="65"/>
      <c r="D49" s="65"/>
      <c r="E49" s="18">
        <f>0.18*E47</f>
        <v>360593.38</v>
      </c>
      <c r="F49" s="18">
        <f>0.18*F47</f>
        <v>1119079.7</v>
      </c>
      <c r="G49" s="18">
        <f>0.18*G47</f>
        <v>3435136.33</v>
      </c>
      <c r="H49" s="18">
        <f>0.18*H47</f>
        <v>84004.27</v>
      </c>
      <c r="I49" s="18">
        <f>SUM(E49:H49)</f>
        <v>4998813.68</v>
      </c>
    </row>
    <row r="50" spans="1:9" ht="13.5">
      <c r="A50" s="17"/>
      <c r="B50" s="61" t="s">
        <v>67</v>
      </c>
      <c r="C50" s="61"/>
      <c r="D50" s="61"/>
      <c r="E50" s="18">
        <f>E49+E47</f>
        <v>2363889.91</v>
      </c>
      <c r="F50" s="18">
        <f>F49+F47</f>
        <v>7336189.12</v>
      </c>
      <c r="G50" s="18">
        <f>G49+G47</f>
        <v>22519227.05</v>
      </c>
      <c r="H50" s="18">
        <f>H49+H47</f>
        <v>550694.66</v>
      </c>
      <c r="I50" s="21">
        <f>SUM(E50:H50)</f>
        <v>32770000.74</v>
      </c>
    </row>
    <row r="51" spans="1:9" ht="13.5" customHeight="1">
      <c r="A51" s="22"/>
      <c r="B51" s="62"/>
      <c r="C51" s="62"/>
      <c r="D51" s="62"/>
      <c r="E51" s="62"/>
      <c r="F51" s="62"/>
      <c r="G51" s="23"/>
      <c r="H51" s="23"/>
      <c r="I51" s="23"/>
    </row>
    <row r="52" spans="1:9" ht="13.5" customHeight="1">
      <c r="A52" s="22"/>
      <c r="B52" s="62" t="s">
        <v>68</v>
      </c>
      <c r="C52" s="62"/>
      <c r="D52" s="62"/>
      <c r="E52" s="62"/>
      <c r="F52" s="62"/>
      <c r="G52" s="23"/>
      <c r="H52" s="23"/>
      <c r="I52" s="23"/>
    </row>
    <row r="53" spans="1:9" ht="12.75">
      <c r="A53" s="22"/>
      <c r="G53" s="23"/>
      <c r="H53" s="23"/>
      <c r="I53" s="23"/>
    </row>
    <row r="54" spans="2:3" ht="15.75">
      <c r="B54" s="24"/>
      <c r="C54" s="25"/>
    </row>
    <row r="55" spans="2:9" ht="13.5" customHeight="1">
      <c r="B55" s="63" t="s">
        <v>69</v>
      </c>
      <c r="C55" s="63"/>
      <c r="D55" s="63"/>
      <c r="E55" s="63"/>
      <c r="F55" s="63"/>
      <c r="H55" s="26"/>
      <c r="I55" s="27"/>
    </row>
    <row r="56" spans="2:9" ht="15.75">
      <c r="B56" s="24"/>
      <c r="C56" s="25"/>
      <c r="G56" s="28"/>
      <c r="H56" s="26"/>
      <c r="I56" s="29"/>
    </row>
    <row r="58" spans="3:6" ht="12.75">
      <c r="C58" s="30"/>
      <c r="D58" s="31"/>
      <c r="E58" s="32"/>
      <c r="F58" s="30"/>
    </row>
    <row r="59" spans="3:6" ht="12.75">
      <c r="C59" s="30"/>
      <c r="E59" s="33"/>
      <c r="F59" s="30"/>
    </row>
    <row r="60" spans="2:8" ht="12.75">
      <c r="B60" s="34"/>
      <c r="E60" s="35"/>
      <c r="G60" s="36"/>
      <c r="H60" s="24"/>
    </row>
    <row r="61" spans="2:7" ht="12.75">
      <c r="B61" s="24"/>
      <c r="E61" s="37"/>
      <c r="F61" s="38"/>
      <c r="G61" s="39"/>
    </row>
    <row r="62" spans="2:9" ht="12.75">
      <c r="B62" s="24"/>
      <c r="E62" s="39"/>
      <c r="F62" s="40"/>
      <c r="G62" s="39"/>
      <c r="I62" s="39"/>
    </row>
    <row r="63" spans="5:9" ht="12.75">
      <c r="E63" s="41"/>
      <c r="F63" s="39"/>
      <c r="G63" s="39"/>
      <c r="H63" s="39"/>
      <c r="I63" s="38"/>
    </row>
    <row r="64" spans="2:9" ht="13.5" customHeight="1">
      <c r="B64" s="56"/>
      <c r="C64" s="56"/>
      <c r="D64" s="57"/>
      <c r="E64" s="58"/>
      <c r="F64" s="58"/>
      <c r="G64" s="58"/>
      <c r="H64" s="58"/>
      <c r="I64" s="58"/>
    </row>
    <row r="65" spans="2:9" ht="39.75" customHeight="1">
      <c r="B65" s="56"/>
      <c r="C65" s="56"/>
      <c r="D65" s="57"/>
      <c r="E65" s="42"/>
      <c r="F65" s="42"/>
      <c r="G65" s="42"/>
      <c r="H65" s="42"/>
      <c r="I65" s="42"/>
    </row>
    <row r="66" spans="2:9" ht="12.75">
      <c r="B66" s="43"/>
      <c r="C66" s="43"/>
      <c r="D66" s="43"/>
      <c r="E66" s="43"/>
      <c r="F66" s="43"/>
      <c r="G66" s="43"/>
      <c r="H66" s="43"/>
      <c r="I66" s="43"/>
    </row>
    <row r="67" spans="2:6" ht="12.75">
      <c r="B67" s="30"/>
      <c r="F67" s="40"/>
    </row>
    <row r="68" spans="2:9" ht="12.75">
      <c r="B68" s="44"/>
      <c r="C68" s="45"/>
      <c r="D68" s="46"/>
      <c r="E68" s="47"/>
      <c r="F68" s="47"/>
      <c r="G68" s="47"/>
      <c r="H68" s="47"/>
      <c r="I68" s="47"/>
    </row>
    <row r="69" spans="2:9" ht="12.75">
      <c r="B69" s="48"/>
      <c r="C69" s="48"/>
      <c r="D69" s="48"/>
      <c r="E69" s="49"/>
      <c r="F69" s="49"/>
      <c r="G69" s="49"/>
      <c r="H69" s="49"/>
      <c r="I69" s="49"/>
    </row>
    <row r="70" spans="2:9" ht="12.75">
      <c r="B70" s="50"/>
      <c r="C70" s="28"/>
      <c r="D70" s="28"/>
      <c r="E70" s="47"/>
      <c r="F70" s="47"/>
      <c r="G70" s="47"/>
      <c r="H70" s="47"/>
      <c r="I70" s="51"/>
    </row>
    <row r="71" spans="2:9" ht="12.75">
      <c r="B71" s="44"/>
      <c r="C71" s="45"/>
      <c r="D71" s="52"/>
      <c r="E71" s="47"/>
      <c r="F71" s="47"/>
      <c r="G71" s="47"/>
      <c r="H71" s="47"/>
      <c r="I71" s="47"/>
    </row>
    <row r="72" spans="2:9" ht="12.75">
      <c r="B72" s="28"/>
      <c r="C72" s="28"/>
      <c r="D72" s="28"/>
      <c r="E72" s="53"/>
      <c r="F72" s="28"/>
      <c r="G72" s="28"/>
      <c r="H72" s="28"/>
      <c r="I72" s="53"/>
    </row>
    <row r="73" spans="2:9" ht="12.75">
      <c r="B73" s="54"/>
      <c r="C73" s="48"/>
      <c r="D73" s="48"/>
      <c r="E73" s="49"/>
      <c r="F73" s="49"/>
      <c r="G73" s="49"/>
      <c r="H73" s="49"/>
      <c r="I73" s="49"/>
    </row>
    <row r="95" spans="2:3" ht="15.75">
      <c r="B95" s="24"/>
      <c r="C95" s="25"/>
    </row>
    <row r="96" spans="2:9" ht="15.75">
      <c r="B96" s="24"/>
      <c r="C96" s="25"/>
      <c r="G96" s="28"/>
      <c r="H96" s="28"/>
      <c r="I96" s="27"/>
    </row>
    <row r="97" spans="2:3" ht="15.75">
      <c r="B97" s="24"/>
      <c r="C97" s="25"/>
    </row>
    <row r="98" spans="2:9" ht="15.75">
      <c r="B98" s="24"/>
      <c r="C98" s="25"/>
      <c r="G98" s="28"/>
      <c r="H98" s="26"/>
      <c r="I98" s="27"/>
    </row>
    <row r="99" spans="2:9" ht="15.75">
      <c r="B99" s="24"/>
      <c r="C99" s="25"/>
      <c r="G99" s="28"/>
      <c r="H99" s="26"/>
      <c r="I99" s="29"/>
    </row>
    <row r="100" spans="2:9" ht="15.75">
      <c r="B100" s="24"/>
      <c r="C100" s="25"/>
      <c r="G100" s="26"/>
      <c r="H100" s="55"/>
      <c r="I100" s="55"/>
    </row>
    <row r="102" spans="3:6" ht="12.75">
      <c r="C102" s="30"/>
      <c r="D102" s="31"/>
      <c r="E102" s="32"/>
      <c r="F102" s="30"/>
    </row>
    <row r="103" spans="3:6" ht="12.75">
      <c r="C103" s="30"/>
      <c r="E103" s="33"/>
      <c r="F103" s="30"/>
    </row>
    <row r="104" spans="2:8" ht="12.75">
      <c r="B104" s="34"/>
      <c r="E104" s="35"/>
      <c r="G104" s="36"/>
      <c r="H104" s="24"/>
    </row>
    <row r="105" spans="2:7" ht="12.75">
      <c r="B105" s="24"/>
      <c r="E105" s="37"/>
      <c r="F105" s="39"/>
      <c r="G105" s="39"/>
    </row>
    <row r="106" spans="2:9" ht="12.75">
      <c r="B106" s="24"/>
      <c r="E106" s="39"/>
      <c r="F106" s="40"/>
      <c r="G106" s="39"/>
      <c r="I106" s="39"/>
    </row>
    <row r="107" spans="5:9" ht="12.75">
      <c r="E107" s="41"/>
      <c r="F107" s="39"/>
      <c r="G107" s="39"/>
      <c r="H107" s="39"/>
      <c r="I107" s="39"/>
    </row>
    <row r="108" spans="2:9" ht="13.5" customHeight="1">
      <c r="B108" s="56"/>
      <c r="C108" s="56"/>
      <c r="D108" s="57"/>
      <c r="E108" s="58"/>
      <c r="F108" s="58"/>
      <c r="G108" s="58"/>
      <c r="H108" s="58"/>
      <c r="I108" s="58"/>
    </row>
    <row r="109" spans="2:9" ht="12.75">
      <c r="B109" s="56"/>
      <c r="C109" s="56"/>
      <c r="D109" s="57"/>
      <c r="E109" s="42"/>
      <c r="F109" s="42"/>
      <c r="G109" s="42"/>
      <c r="H109" s="42"/>
      <c r="I109" s="42"/>
    </row>
    <row r="110" spans="2:9" ht="12.75">
      <c r="B110" s="43"/>
      <c r="C110" s="43"/>
      <c r="D110" s="43"/>
      <c r="E110" s="43"/>
      <c r="F110" s="43"/>
      <c r="G110" s="43"/>
      <c r="H110" s="43"/>
      <c r="I110" s="43"/>
    </row>
    <row r="111" spans="2:6" ht="12.75">
      <c r="B111" s="30"/>
      <c r="F111" s="40"/>
    </row>
    <row r="112" spans="2:9" ht="12.75">
      <c r="B112" s="44"/>
      <c r="C112" s="45"/>
      <c r="D112" s="46"/>
      <c r="E112" s="47"/>
      <c r="F112" s="47"/>
      <c r="G112" s="47"/>
      <c r="H112" s="47"/>
      <c r="I112" s="47"/>
    </row>
    <row r="113" spans="2:9" ht="12.75">
      <c r="B113" s="48"/>
      <c r="C113" s="48"/>
      <c r="D113" s="48"/>
      <c r="E113" s="49"/>
      <c r="F113" s="49"/>
      <c r="G113" s="49"/>
      <c r="H113" s="49"/>
      <c r="I113" s="49"/>
    </row>
    <row r="114" spans="2:9" ht="12.75">
      <c r="B114" s="50"/>
      <c r="C114" s="28"/>
      <c r="D114" s="28"/>
      <c r="E114" s="47"/>
      <c r="F114" s="47"/>
      <c r="G114" s="47"/>
      <c r="H114" s="47"/>
      <c r="I114" s="51"/>
    </row>
    <row r="115" spans="2:9" ht="12.75">
      <c r="B115" s="44"/>
      <c r="C115" s="45"/>
      <c r="D115" s="52"/>
      <c r="E115" s="47"/>
      <c r="F115" s="47"/>
      <c r="G115" s="47"/>
      <c r="H115" s="47"/>
      <c r="I115" s="47"/>
    </row>
    <row r="116" spans="2:9" ht="12.75">
      <c r="B116" s="28"/>
      <c r="C116" s="28"/>
      <c r="D116" s="28"/>
      <c r="E116" s="53"/>
      <c r="F116" s="28"/>
      <c r="G116" s="28"/>
      <c r="H116" s="28"/>
      <c r="I116" s="53"/>
    </row>
    <row r="117" spans="2:9" ht="12.75">
      <c r="B117" s="54"/>
      <c r="C117" s="48"/>
      <c r="D117" s="48"/>
      <c r="E117" s="49"/>
      <c r="F117" s="49"/>
      <c r="G117" s="49"/>
      <c r="H117" s="49"/>
      <c r="I117" s="49"/>
    </row>
  </sheetData>
  <sheetProtection selectLockedCells="1" selectUnlockedCells="1"/>
  <mergeCells count="40">
    <mergeCell ref="B15:I15"/>
    <mergeCell ref="B7:I7"/>
    <mergeCell ref="B8:I8"/>
    <mergeCell ref="B9:E9"/>
    <mergeCell ref="B10:D10"/>
    <mergeCell ref="B12:B13"/>
    <mergeCell ref="C12:C13"/>
    <mergeCell ref="D12:D13"/>
    <mergeCell ref="E12:H12"/>
    <mergeCell ref="I12:I13"/>
    <mergeCell ref="B35:D35"/>
    <mergeCell ref="B36:I36"/>
    <mergeCell ref="B38:D38"/>
    <mergeCell ref="B39:D39"/>
    <mergeCell ref="B40:I40"/>
    <mergeCell ref="B43:D43"/>
    <mergeCell ref="B44:D44"/>
    <mergeCell ref="B45:D45"/>
    <mergeCell ref="B46:D46"/>
    <mergeCell ref="B47:D47"/>
    <mergeCell ref="B48:I48"/>
    <mergeCell ref="B49:D49"/>
    <mergeCell ref="B50:D50"/>
    <mergeCell ref="B51:F51"/>
    <mergeCell ref="B52:F52"/>
    <mergeCell ref="B55:F55"/>
    <mergeCell ref="B64:B65"/>
    <mergeCell ref="C64:C65"/>
    <mergeCell ref="D64:D65"/>
    <mergeCell ref="E64:I64"/>
    <mergeCell ref="B108:B109"/>
    <mergeCell ref="C108:C109"/>
    <mergeCell ref="D108:D109"/>
    <mergeCell ref="E108:I108"/>
    <mergeCell ref="A1:I1"/>
    <mergeCell ref="A2:I2"/>
    <mergeCell ref="A3:I3"/>
    <mergeCell ref="A4:I4"/>
    <mergeCell ref="A5:I5"/>
    <mergeCell ref="A6:I6"/>
  </mergeCells>
  <printOptions/>
  <pageMargins left="0.13333333333333333" right="0" top="0.1986111111111111" bottom="0.127777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Скороходова Людмила Сабитовна</cp:lastModifiedBy>
  <cp:lastPrinted>2012-09-25T10:42:50Z</cp:lastPrinted>
  <dcterms:modified xsi:type="dcterms:W3CDTF">2012-09-25T11:00:55Z</dcterms:modified>
  <cp:category/>
  <cp:version/>
  <cp:contentType/>
  <cp:contentStatus/>
</cp:coreProperties>
</file>